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nttiTuomola\Desktop\dev\tyovuorolista-site\public\lataukset\"/>
    </mc:Choice>
  </mc:AlternateContent>
  <xr:revisionPtr revIDLastSave="0" documentId="13_ncr:1_{A1220CE4-49C9-4ED8-B544-4EC5B9A51AD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Ohjeet" sheetId="1" r:id="rId1"/>
    <sheet name="Tuntilis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2" l="1"/>
  <c r="F37" i="2"/>
  <c r="A37" i="2"/>
  <c r="B37" i="2" s="1"/>
  <c r="F36" i="2"/>
  <c r="A36" i="2"/>
  <c r="B36" i="2" s="1"/>
  <c r="F35" i="2"/>
  <c r="A35" i="2"/>
  <c r="B35" i="2" s="1"/>
  <c r="F34" i="2"/>
  <c r="A34" i="2"/>
  <c r="B34" i="2" s="1"/>
  <c r="F33" i="2"/>
  <c r="A33" i="2"/>
  <c r="B33" i="2" s="1"/>
  <c r="F32" i="2"/>
  <c r="A32" i="2"/>
  <c r="B32" i="2" s="1"/>
  <c r="F31" i="2"/>
  <c r="A31" i="2"/>
  <c r="B31" i="2" s="1"/>
  <c r="F30" i="2"/>
  <c r="A30" i="2"/>
  <c r="B30" i="2" s="1"/>
  <c r="F29" i="2"/>
  <c r="A29" i="2"/>
  <c r="B29" i="2" s="1"/>
  <c r="F28" i="2"/>
  <c r="A28" i="2"/>
  <c r="B28" i="2" s="1"/>
  <c r="F27" i="2"/>
  <c r="A27" i="2"/>
  <c r="B27" i="2" s="1"/>
  <c r="F26" i="2"/>
  <c r="A26" i="2"/>
  <c r="B26" i="2" s="1"/>
  <c r="F25" i="2"/>
  <c r="A25" i="2"/>
  <c r="B25" i="2" s="1"/>
  <c r="F24" i="2"/>
  <c r="A24" i="2"/>
  <c r="B24" i="2" s="1"/>
  <c r="F23" i="2"/>
  <c r="A23" i="2"/>
  <c r="B23" i="2" s="1"/>
  <c r="F22" i="2"/>
  <c r="A22" i="2"/>
  <c r="B22" i="2" s="1"/>
  <c r="F21" i="2"/>
  <c r="A21" i="2"/>
  <c r="B21" i="2" s="1"/>
  <c r="F20" i="2"/>
  <c r="A20" i="2"/>
  <c r="B20" i="2" s="1"/>
  <c r="F19" i="2"/>
  <c r="A19" i="2"/>
  <c r="B19" i="2" s="1"/>
  <c r="F18" i="2"/>
  <c r="A18" i="2"/>
  <c r="B18" i="2" s="1"/>
  <c r="F17" i="2"/>
  <c r="A17" i="2"/>
  <c r="B17" i="2" s="1"/>
  <c r="F16" i="2"/>
  <c r="B16" i="2"/>
  <c r="A16" i="2"/>
  <c r="F15" i="2"/>
  <c r="A15" i="2"/>
  <c r="B15" i="2" s="1"/>
  <c r="F14" i="2"/>
  <c r="A14" i="2"/>
  <c r="B14" i="2" s="1"/>
  <c r="F13" i="2"/>
  <c r="A13" i="2"/>
  <c r="B13" i="2" s="1"/>
  <c r="F12" i="2"/>
  <c r="A12" i="2"/>
  <c r="B12" i="2" s="1"/>
  <c r="F11" i="2"/>
  <c r="A11" i="2"/>
  <c r="B11" i="2" s="1"/>
  <c r="F10" i="2"/>
  <c r="A10" i="2"/>
  <c r="B10" i="2" s="1"/>
  <c r="F9" i="2"/>
  <c r="A9" i="2"/>
  <c r="B9" i="2" s="1"/>
  <c r="F8" i="2"/>
  <c r="A8" i="2"/>
  <c r="B8" i="2" s="1"/>
  <c r="F7" i="2"/>
  <c r="F39" i="2" s="1"/>
  <c r="F41" i="2" s="1"/>
  <c r="A7" i="2"/>
  <c r="B7" i="2" s="1"/>
</calcChain>
</file>

<file path=xl/sharedStrings.xml><?xml version="1.0" encoding="utf-8"?>
<sst xmlns="http://schemas.openxmlformats.org/spreadsheetml/2006/main" count="34" uniqueCount="33">
  <si>
    <t>Työajanseuranta: ilmainen tuntilistapohja</t>
  </si>
  <si>
    <t>Näin käytät pohjaa:</t>
  </si>
  <si>
    <t>1. Avaa Tuntilista-välilehti ja täytä keltaiset solut: työntekijän nimi, vuosi, kuukausi ja sopimustunnit.</t>
  </si>
  <si>
    <t>2. Kirjaa jokaiselle työpäivälle vuoron alku, loppu ja palkaton tauko tunteina (esim. 0,5 = 30 min).</t>
  </si>
  <si>
    <t>3. Päivämäärät, viikonpäivät ja tunnit lasketaan automaattisesti. Älä muokkaa valkoisia soluja.</t>
  </si>
  <si>
    <t>4. Kopioi Tuntilista-välilehti jokaiselle kuukaudelle ja työntekijälle: klikkaa välilehteä hiiren oikealla ja valitse Siirrä tai kopioi.</t>
  </si>
  <si>
    <t>Vinkkejä:</t>
  </si>
  <si>
    <t>• Yövuoro toimii suoraan: jos vuoro päättyy puolenyön jälkeen (esim. 18:00–02:00), tunnit lasketaan silti oikein.</t>
  </si>
  <si>
    <t>• Merkintä-sarakkeeseen voi kirjata esim. sairausloman, vuosiloman tai arkipyhän.</t>
  </si>
  <si>
    <t>• Ensimmäiset kaksi riviä ovat esimerkkejä: tyhjennä niiden keltaiset solut ennen käyttöä.</t>
  </si>
  <si>
    <t>Muista: työaikalaki (872/2019, 32 §) velvoittaa työnantajan pitämään kirjaa tehdyistä työtunneista ja niistä</t>
  </si>
  <si>
    <t>maksetuista korvauksista työntekijöittäin. Tämä pohja kattaa tunnit; lisät (esim. sunnuntai- ja iltalisät) on</t>
  </si>
  <si>
    <t>laskettava erikseen.</t>
  </si>
  <si>
    <t>Pohjan tarjoaa tyovuorolista.fi, selaimessa toimiva työvuorosuunnittelu- ja tuntikirjausohjelma.</t>
  </si>
  <si>
    <t>https://tyovuorolista.fi</t>
  </si>
  <si>
    <t>Työntekijä</t>
  </si>
  <si>
    <t>Matti Meikäläinen</t>
  </si>
  <si>
    <t>Täytä keltaiset solut. Valkoiset lasketaan automaattisesti.</t>
  </si>
  <si>
    <t>Vuosi</t>
  </si>
  <si>
    <t>Kuukausi</t>
  </si>
  <si>
    <t>Sopimustunnit</t>
  </si>
  <si>
    <t>(tuntia/kk, valinnainen)</t>
  </si>
  <si>
    <t>Pvm</t>
  </si>
  <si>
    <t>Päivä</t>
  </si>
  <si>
    <t>Vuoron alku</t>
  </si>
  <si>
    <t>Vuoron loppu</t>
  </si>
  <si>
    <t>Tauko (h)</t>
  </si>
  <si>
    <t>Tunnit</t>
  </si>
  <si>
    <t>Merkintä</t>
  </si>
  <si>
    <t>esimerkki, tyhjennä</t>
  </si>
  <si>
    <t>esimerkki: yövuoro</t>
  </si>
  <si>
    <t>Tunnit yhteensä</t>
  </si>
  <si>
    <t>Erotus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</si>
</sst>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20"/>
      <color rgb="FF1A1A1A"/>
      <name val="Arial"/>
    </font>
    <font>
      <sz val="11"/>
      <color rgb="FF1A1A1A"/>
      <name val="Arial"/>
    </font>
    <font>
      <b/>
      <sz val="11"/>
      <color rgb="FF1A1A1A"/>
      <name val="Arial"/>
    </font>
    <font>
      <b/>
      <sz val="11"/>
      <name val="Arial"/>
    </font>
    <font>
      <sz val="11"/>
      <name val="Arial"/>
    </font>
    <font>
      <i/>
      <sz val="9"/>
      <color rgb="FF666666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2D3A35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/>
    <xf numFmtId="0" fontId="5" fillId="2" borderId="1" xfId="0" applyFont="1" applyFill="1" applyBorder="1"/>
    <xf numFmtId="0" fontId="6" fillId="0" borderId="0" xfId="0" applyFont="1"/>
    <xf numFmtId="0" fontId="7" fillId="3" borderId="1" xfId="0" applyFont="1" applyFill="1" applyBorder="1" applyAlignment="1">
      <alignment horizontal="center"/>
    </xf>
    <xf numFmtId="16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20" fontId="5" fillId="2" borderId="1" xfId="0" applyNumberFormat="1" applyFont="1" applyFill="1" applyBorder="1"/>
    <xf numFmtId="165" fontId="5" fillId="2" borderId="1" xfId="0" applyNumberFormat="1" applyFont="1" applyFill="1" applyBorder="1"/>
    <xf numFmtId="2" fontId="5" fillId="0" borderId="1" xfId="0" applyNumberFormat="1" applyFont="1" applyBorder="1"/>
    <xf numFmtId="2" fontId="4" fillId="0" borderId="1" xfId="0" applyNumberFormat="1" applyFont="1" applyBorder="1"/>
  </cellXfs>
  <cellStyles count="1">
    <cellStyle name="Normal" xfId="0" builtinId="0"/>
  </cellStyles>
  <dxfs count="1">
    <dxf>
      <fill>
        <patternFill patternType="solid">
          <fgColor rgb="FFE9ECEA"/>
          <bgColor rgb="FFE9ECE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0"/>
  <sheetViews>
    <sheetView showGridLines="0" tabSelected="1" workbookViewId="0"/>
  </sheetViews>
  <sheetFormatPr defaultRowHeight="14.5" x14ac:dyDescent="0.35"/>
  <cols>
    <col min="1" max="1" width="3" customWidth="1"/>
    <col min="2" max="2" width="95" customWidth="1"/>
  </cols>
  <sheetData>
    <row r="2" spans="2:2" ht="25" x14ac:dyDescent="0.35">
      <c r="B2" s="1" t="s">
        <v>0</v>
      </c>
    </row>
    <row r="3" spans="2:2" x14ac:dyDescent="0.35">
      <c r="B3" s="2"/>
    </row>
    <row r="4" spans="2:2" x14ac:dyDescent="0.35">
      <c r="B4" s="3" t="s">
        <v>1</v>
      </c>
    </row>
    <row r="5" spans="2:2" x14ac:dyDescent="0.35">
      <c r="B5" s="2" t="s">
        <v>2</v>
      </c>
    </row>
    <row r="6" spans="2:2" x14ac:dyDescent="0.35">
      <c r="B6" s="2" t="s">
        <v>3</v>
      </c>
    </row>
    <row r="7" spans="2:2" x14ac:dyDescent="0.35">
      <c r="B7" s="2" t="s">
        <v>4</v>
      </c>
    </row>
    <row r="8" spans="2:2" x14ac:dyDescent="0.35">
      <c r="B8" s="2" t="s">
        <v>5</v>
      </c>
    </row>
    <row r="9" spans="2:2" x14ac:dyDescent="0.35">
      <c r="B9" s="2"/>
    </row>
    <row r="10" spans="2:2" x14ac:dyDescent="0.35">
      <c r="B10" s="3" t="s">
        <v>6</v>
      </c>
    </row>
    <row r="11" spans="2:2" x14ac:dyDescent="0.35">
      <c r="B11" s="2" t="s">
        <v>7</v>
      </c>
    </row>
    <row r="12" spans="2:2" x14ac:dyDescent="0.35">
      <c r="B12" s="2" t="s">
        <v>8</v>
      </c>
    </row>
    <row r="13" spans="2:2" x14ac:dyDescent="0.35">
      <c r="B13" s="2" t="s">
        <v>9</v>
      </c>
    </row>
    <row r="14" spans="2:2" x14ac:dyDescent="0.35">
      <c r="B14" s="2"/>
    </row>
    <row r="15" spans="2:2" x14ac:dyDescent="0.35">
      <c r="B15" s="2" t="s">
        <v>10</v>
      </c>
    </row>
    <row r="16" spans="2:2" x14ac:dyDescent="0.35">
      <c r="B16" s="2" t="s">
        <v>11</v>
      </c>
    </row>
    <row r="17" spans="2:2" x14ac:dyDescent="0.35">
      <c r="B17" s="2" t="s">
        <v>12</v>
      </c>
    </row>
    <row r="18" spans="2:2" x14ac:dyDescent="0.35">
      <c r="B18" s="2"/>
    </row>
    <row r="19" spans="2:2" x14ac:dyDescent="0.35">
      <c r="B19" s="2" t="s">
        <v>13</v>
      </c>
    </row>
    <row r="20" spans="2:2" x14ac:dyDescent="0.35">
      <c r="B20" s="2" t="s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showGridLines="0" workbookViewId="0">
      <pane ySplit="6" topLeftCell="A7" activePane="bottomLeft" state="frozen"/>
      <selection pane="bottomLeft"/>
    </sheetView>
  </sheetViews>
  <sheetFormatPr defaultRowHeight="14.5" x14ac:dyDescent="0.35"/>
  <cols>
    <col min="1" max="1" width="16" customWidth="1"/>
    <col min="2" max="2" width="8" customWidth="1"/>
    <col min="3" max="4" width="13" customWidth="1"/>
    <col min="5" max="6" width="10" customWidth="1"/>
    <col min="7" max="7" width="26" customWidth="1"/>
  </cols>
  <sheetData>
    <row r="1" spans="1:7" x14ac:dyDescent="0.35">
      <c r="A1" s="4" t="s">
        <v>15</v>
      </c>
      <c r="B1" s="5" t="s">
        <v>16</v>
      </c>
      <c r="D1" s="6" t="s">
        <v>17</v>
      </c>
    </row>
    <row r="2" spans="1:7" x14ac:dyDescent="0.35">
      <c r="A2" s="4" t="s">
        <v>18</v>
      </c>
      <c r="B2" s="5">
        <v>2026</v>
      </c>
    </row>
    <row r="3" spans="1:7" x14ac:dyDescent="0.35">
      <c r="A3" s="4" t="s">
        <v>19</v>
      </c>
      <c r="B3" s="5">
        <v>9</v>
      </c>
    </row>
    <row r="4" spans="1:7" x14ac:dyDescent="0.35">
      <c r="A4" s="4" t="s">
        <v>20</v>
      </c>
      <c r="B4" s="5">
        <v>120</v>
      </c>
      <c r="C4" s="6" t="s">
        <v>21</v>
      </c>
    </row>
    <row r="6" spans="1:7" x14ac:dyDescent="0.35">
      <c r="A6" s="7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28</v>
      </c>
    </row>
    <row r="7" spans="1:7" x14ac:dyDescent="0.35">
      <c r="A7" s="8">
        <f>IF(OR($B$2="",$B$3=""),"",IF(MONTH(DATE($B$2,$B$3,1)+0)=$B$3,DATE($B$2,$B$3,1)+0,""))</f>
        <v>46266</v>
      </c>
      <c r="B7" s="9" t="str">
        <f t="shared" ref="B7:B37" si="0">IF(A7="","",CHOOSE(WEEKDAY(A7,2),"ma","ti","ke","to","pe","la","su"))</f>
        <v>ti</v>
      </c>
      <c r="C7" s="10">
        <v>0.33333333333333331</v>
      </c>
      <c r="D7" s="10">
        <v>0.66666666666666663</v>
      </c>
      <c r="E7" s="11">
        <v>0.5</v>
      </c>
      <c r="F7" s="12">
        <f t="shared" ref="F7:F37" si="1">IF(OR(C7="",D7=""),"",MOD(D7-C7,1)*24-E7)</f>
        <v>7.5</v>
      </c>
      <c r="G7" s="5" t="s">
        <v>29</v>
      </c>
    </row>
    <row r="8" spans="1:7" x14ac:dyDescent="0.35">
      <c r="A8" s="8">
        <f>IF(OR($B$2="",$B$3=""),"",IF(MONTH(DATE($B$2,$B$3,1)+1)=$B$3,DATE($B$2,$B$3,1)+1,""))</f>
        <v>46267</v>
      </c>
      <c r="B8" s="9" t="str">
        <f t="shared" si="0"/>
        <v>ke</v>
      </c>
      <c r="C8" s="10">
        <v>0.75</v>
      </c>
      <c r="D8" s="10">
        <v>8.3333333333333329E-2</v>
      </c>
      <c r="E8" s="11">
        <v>0.5</v>
      </c>
      <c r="F8" s="12">
        <f t="shared" si="1"/>
        <v>7.5</v>
      </c>
      <c r="G8" s="5" t="s">
        <v>30</v>
      </c>
    </row>
    <row r="9" spans="1:7" x14ac:dyDescent="0.35">
      <c r="A9" s="8">
        <f>IF(OR($B$2="",$B$3=""),"",IF(MONTH(DATE($B$2,$B$3,1)+2)=$B$3,DATE($B$2,$B$3,1)+2,""))</f>
        <v>46268</v>
      </c>
      <c r="B9" s="9" t="str">
        <f t="shared" si="0"/>
        <v>to</v>
      </c>
      <c r="C9" s="10"/>
      <c r="D9" s="10"/>
      <c r="E9" s="11"/>
      <c r="F9" s="12" t="str">
        <f t="shared" si="1"/>
        <v/>
      </c>
      <c r="G9" s="5"/>
    </row>
    <row r="10" spans="1:7" x14ac:dyDescent="0.35">
      <c r="A10" s="8">
        <f>IF(OR($B$2="",$B$3=""),"",IF(MONTH(DATE($B$2,$B$3,1)+3)=$B$3,DATE($B$2,$B$3,1)+3,""))</f>
        <v>46269</v>
      </c>
      <c r="B10" s="9" t="str">
        <f t="shared" si="0"/>
        <v>pe</v>
      </c>
      <c r="C10" s="10"/>
      <c r="D10" s="10"/>
      <c r="E10" s="11"/>
      <c r="F10" s="12" t="str">
        <f t="shared" si="1"/>
        <v/>
      </c>
      <c r="G10" s="5"/>
    </row>
    <row r="11" spans="1:7" x14ac:dyDescent="0.35">
      <c r="A11" s="8">
        <f>IF(OR($B$2="",$B$3=""),"",IF(MONTH(DATE($B$2,$B$3,1)+4)=$B$3,DATE($B$2,$B$3,1)+4,""))</f>
        <v>46270</v>
      </c>
      <c r="B11" s="9" t="str">
        <f t="shared" si="0"/>
        <v>la</v>
      </c>
      <c r="C11" s="10"/>
      <c r="D11" s="10"/>
      <c r="E11" s="11"/>
      <c r="F11" s="12" t="str">
        <f t="shared" si="1"/>
        <v/>
      </c>
      <c r="G11" s="5"/>
    </row>
    <row r="12" spans="1:7" x14ac:dyDescent="0.35">
      <c r="A12" s="8">
        <f>IF(OR($B$2="",$B$3=""),"",IF(MONTH(DATE($B$2,$B$3,1)+5)=$B$3,DATE($B$2,$B$3,1)+5,""))</f>
        <v>46271</v>
      </c>
      <c r="B12" s="9" t="str">
        <f t="shared" si="0"/>
        <v>su</v>
      </c>
      <c r="C12" s="10"/>
      <c r="D12" s="10"/>
      <c r="E12" s="11"/>
      <c r="F12" s="12" t="str">
        <f t="shared" si="1"/>
        <v/>
      </c>
      <c r="G12" s="5"/>
    </row>
    <row r="13" spans="1:7" x14ac:dyDescent="0.35">
      <c r="A13" s="8">
        <f>IF(OR($B$2="",$B$3=""),"",IF(MONTH(DATE($B$2,$B$3,1)+6)=$B$3,DATE($B$2,$B$3,1)+6,""))</f>
        <v>46272</v>
      </c>
      <c r="B13" s="9" t="str">
        <f t="shared" si="0"/>
        <v>ma</v>
      </c>
      <c r="C13" s="10"/>
      <c r="D13" s="10"/>
      <c r="E13" s="11"/>
      <c r="F13" s="12" t="str">
        <f t="shared" si="1"/>
        <v/>
      </c>
      <c r="G13" s="5"/>
    </row>
    <row r="14" spans="1:7" x14ac:dyDescent="0.35">
      <c r="A14" s="8">
        <f>IF(OR($B$2="",$B$3=""),"",IF(MONTH(DATE($B$2,$B$3,1)+7)=$B$3,DATE($B$2,$B$3,1)+7,""))</f>
        <v>46273</v>
      </c>
      <c r="B14" s="9" t="str">
        <f t="shared" si="0"/>
        <v>ti</v>
      </c>
      <c r="C14" s="10"/>
      <c r="D14" s="10"/>
      <c r="E14" s="11"/>
      <c r="F14" s="12" t="str">
        <f t="shared" si="1"/>
        <v/>
      </c>
      <c r="G14" s="5"/>
    </row>
    <row r="15" spans="1:7" x14ac:dyDescent="0.35">
      <c r="A15" s="8">
        <f>IF(OR($B$2="",$B$3=""),"",IF(MONTH(DATE($B$2,$B$3,1)+8)=$B$3,DATE($B$2,$B$3,1)+8,""))</f>
        <v>46274</v>
      </c>
      <c r="B15" s="9" t="str">
        <f t="shared" si="0"/>
        <v>ke</v>
      </c>
      <c r="C15" s="10"/>
      <c r="D15" s="10"/>
      <c r="E15" s="11"/>
      <c r="F15" s="12" t="str">
        <f t="shared" si="1"/>
        <v/>
      </c>
      <c r="G15" s="5"/>
    </row>
    <row r="16" spans="1:7" x14ac:dyDescent="0.35">
      <c r="A16" s="8">
        <f>IF(OR($B$2="",$B$3=""),"",IF(MONTH(DATE($B$2,$B$3,1)+9)=$B$3,DATE($B$2,$B$3,1)+9,""))</f>
        <v>46275</v>
      </c>
      <c r="B16" s="9" t="str">
        <f t="shared" si="0"/>
        <v>to</v>
      </c>
      <c r="C16" s="10"/>
      <c r="D16" s="10"/>
      <c r="E16" s="11"/>
      <c r="F16" s="12" t="str">
        <f t="shared" si="1"/>
        <v/>
      </c>
      <c r="G16" s="5"/>
    </row>
    <row r="17" spans="1:7" x14ac:dyDescent="0.35">
      <c r="A17" s="8">
        <f>IF(OR($B$2="",$B$3=""),"",IF(MONTH(DATE($B$2,$B$3,1)+10)=$B$3,DATE($B$2,$B$3,1)+10,""))</f>
        <v>46276</v>
      </c>
      <c r="B17" s="9" t="str">
        <f t="shared" si="0"/>
        <v>pe</v>
      </c>
      <c r="C17" s="10"/>
      <c r="D17" s="10"/>
      <c r="E17" s="11"/>
      <c r="F17" s="12" t="str">
        <f t="shared" si="1"/>
        <v/>
      </c>
      <c r="G17" s="5"/>
    </row>
    <row r="18" spans="1:7" x14ac:dyDescent="0.35">
      <c r="A18" s="8">
        <f>IF(OR($B$2="",$B$3=""),"",IF(MONTH(DATE($B$2,$B$3,1)+11)=$B$3,DATE($B$2,$B$3,1)+11,""))</f>
        <v>46277</v>
      </c>
      <c r="B18" s="9" t="str">
        <f t="shared" si="0"/>
        <v>la</v>
      </c>
      <c r="C18" s="10"/>
      <c r="D18" s="10"/>
      <c r="E18" s="11"/>
      <c r="F18" s="12" t="str">
        <f t="shared" si="1"/>
        <v/>
      </c>
      <c r="G18" s="5"/>
    </row>
    <row r="19" spans="1:7" x14ac:dyDescent="0.35">
      <c r="A19" s="8">
        <f>IF(OR($B$2="",$B$3=""),"",IF(MONTH(DATE($B$2,$B$3,1)+12)=$B$3,DATE($B$2,$B$3,1)+12,""))</f>
        <v>46278</v>
      </c>
      <c r="B19" s="9" t="str">
        <f t="shared" si="0"/>
        <v>su</v>
      </c>
      <c r="C19" s="10"/>
      <c r="D19" s="10"/>
      <c r="E19" s="11"/>
      <c r="F19" s="12" t="str">
        <f t="shared" si="1"/>
        <v/>
      </c>
      <c r="G19" s="5"/>
    </row>
    <row r="20" spans="1:7" x14ac:dyDescent="0.35">
      <c r="A20" s="8">
        <f>IF(OR($B$2="",$B$3=""),"",IF(MONTH(DATE($B$2,$B$3,1)+13)=$B$3,DATE($B$2,$B$3,1)+13,""))</f>
        <v>46279</v>
      </c>
      <c r="B20" s="9" t="str">
        <f t="shared" si="0"/>
        <v>ma</v>
      </c>
      <c r="C20" s="10"/>
      <c r="D20" s="10"/>
      <c r="E20" s="11"/>
      <c r="F20" s="12" t="str">
        <f t="shared" si="1"/>
        <v/>
      </c>
      <c r="G20" s="5"/>
    </row>
    <row r="21" spans="1:7" x14ac:dyDescent="0.35">
      <c r="A21" s="8">
        <f>IF(OR($B$2="",$B$3=""),"",IF(MONTH(DATE($B$2,$B$3,1)+14)=$B$3,DATE($B$2,$B$3,1)+14,""))</f>
        <v>46280</v>
      </c>
      <c r="B21" s="9" t="str">
        <f t="shared" si="0"/>
        <v>ti</v>
      </c>
      <c r="C21" s="10"/>
      <c r="D21" s="10"/>
      <c r="E21" s="11"/>
      <c r="F21" s="12" t="str">
        <f t="shared" si="1"/>
        <v/>
      </c>
      <c r="G21" s="5"/>
    </row>
    <row r="22" spans="1:7" x14ac:dyDescent="0.35">
      <c r="A22" s="8">
        <f>IF(OR($B$2="",$B$3=""),"",IF(MONTH(DATE($B$2,$B$3,1)+15)=$B$3,DATE($B$2,$B$3,1)+15,""))</f>
        <v>46281</v>
      </c>
      <c r="B22" s="9" t="str">
        <f t="shared" si="0"/>
        <v>ke</v>
      </c>
      <c r="C22" s="10"/>
      <c r="D22" s="10"/>
      <c r="E22" s="11"/>
      <c r="F22" s="12" t="str">
        <f t="shared" si="1"/>
        <v/>
      </c>
      <c r="G22" s="5"/>
    </row>
    <row r="23" spans="1:7" x14ac:dyDescent="0.35">
      <c r="A23" s="8">
        <f>IF(OR($B$2="",$B$3=""),"",IF(MONTH(DATE($B$2,$B$3,1)+16)=$B$3,DATE($B$2,$B$3,1)+16,""))</f>
        <v>46282</v>
      </c>
      <c r="B23" s="9" t="str">
        <f t="shared" si="0"/>
        <v>to</v>
      </c>
      <c r="C23" s="10"/>
      <c r="D23" s="10"/>
      <c r="E23" s="11"/>
      <c r="F23" s="12" t="str">
        <f t="shared" si="1"/>
        <v/>
      </c>
      <c r="G23" s="5"/>
    </row>
    <row r="24" spans="1:7" x14ac:dyDescent="0.35">
      <c r="A24" s="8">
        <f>IF(OR($B$2="",$B$3=""),"",IF(MONTH(DATE($B$2,$B$3,1)+17)=$B$3,DATE($B$2,$B$3,1)+17,""))</f>
        <v>46283</v>
      </c>
      <c r="B24" s="9" t="str">
        <f t="shared" si="0"/>
        <v>pe</v>
      </c>
      <c r="C24" s="10"/>
      <c r="D24" s="10"/>
      <c r="E24" s="11"/>
      <c r="F24" s="12" t="str">
        <f t="shared" si="1"/>
        <v/>
      </c>
      <c r="G24" s="5"/>
    </row>
    <row r="25" spans="1:7" x14ac:dyDescent="0.35">
      <c r="A25" s="8">
        <f>IF(OR($B$2="",$B$3=""),"",IF(MONTH(DATE($B$2,$B$3,1)+18)=$B$3,DATE($B$2,$B$3,1)+18,""))</f>
        <v>46284</v>
      </c>
      <c r="B25" s="9" t="str">
        <f t="shared" si="0"/>
        <v>la</v>
      </c>
      <c r="C25" s="10"/>
      <c r="D25" s="10"/>
      <c r="E25" s="11"/>
      <c r="F25" s="12" t="str">
        <f t="shared" si="1"/>
        <v/>
      </c>
      <c r="G25" s="5"/>
    </row>
    <row r="26" spans="1:7" x14ac:dyDescent="0.35">
      <c r="A26" s="8">
        <f>IF(OR($B$2="",$B$3=""),"",IF(MONTH(DATE($B$2,$B$3,1)+19)=$B$3,DATE($B$2,$B$3,1)+19,""))</f>
        <v>46285</v>
      </c>
      <c r="B26" s="9" t="str">
        <f t="shared" si="0"/>
        <v>su</v>
      </c>
      <c r="C26" s="10"/>
      <c r="D26" s="10"/>
      <c r="E26" s="11"/>
      <c r="F26" s="12" t="str">
        <f t="shared" si="1"/>
        <v/>
      </c>
      <c r="G26" s="5"/>
    </row>
    <row r="27" spans="1:7" x14ac:dyDescent="0.35">
      <c r="A27" s="8">
        <f>IF(OR($B$2="",$B$3=""),"",IF(MONTH(DATE($B$2,$B$3,1)+20)=$B$3,DATE($B$2,$B$3,1)+20,""))</f>
        <v>46286</v>
      </c>
      <c r="B27" s="9" t="str">
        <f t="shared" si="0"/>
        <v>ma</v>
      </c>
      <c r="C27" s="10"/>
      <c r="D27" s="10"/>
      <c r="E27" s="11"/>
      <c r="F27" s="12" t="str">
        <f t="shared" si="1"/>
        <v/>
      </c>
      <c r="G27" s="5"/>
    </row>
    <row r="28" spans="1:7" x14ac:dyDescent="0.35">
      <c r="A28" s="8">
        <f>IF(OR($B$2="",$B$3=""),"",IF(MONTH(DATE($B$2,$B$3,1)+21)=$B$3,DATE($B$2,$B$3,1)+21,""))</f>
        <v>46287</v>
      </c>
      <c r="B28" s="9" t="str">
        <f t="shared" si="0"/>
        <v>ti</v>
      </c>
      <c r="C28" s="10"/>
      <c r="D28" s="10"/>
      <c r="E28" s="11"/>
      <c r="F28" s="12" t="str">
        <f t="shared" si="1"/>
        <v/>
      </c>
      <c r="G28" s="5"/>
    </row>
    <row r="29" spans="1:7" x14ac:dyDescent="0.35">
      <c r="A29" s="8">
        <f>IF(OR($B$2="",$B$3=""),"",IF(MONTH(DATE($B$2,$B$3,1)+22)=$B$3,DATE($B$2,$B$3,1)+22,""))</f>
        <v>46288</v>
      </c>
      <c r="B29" s="9" t="str">
        <f t="shared" si="0"/>
        <v>ke</v>
      </c>
      <c r="C29" s="10"/>
      <c r="D29" s="10"/>
      <c r="E29" s="11"/>
      <c r="F29" s="12" t="str">
        <f t="shared" si="1"/>
        <v/>
      </c>
      <c r="G29" s="5"/>
    </row>
    <row r="30" spans="1:7" x14ac:dyDescent="0.35">
      <c r="A30" s="8">
        <f>IF(OR($B$2="",$B$3=""),"",IF(MONTH(DATE($B$2,$B$3,1)+23)=$B$3,DATE($B$2,$B$3,1)+23,""))</f>
        <v>46289</v>
      </c>
      <c r="B30" s="9" t="str">
        <f t="shared" si="0"/>
        <v>to</v>
      </c>
      <c r="C30" s="10"/>
      <c r="D30" s="10"/>
      <c r="E30" s="11"/>
      <c r="F30" s="12" t="str">
        <f t="shared" si="1"/>
        <v/>
      </c>
      <c r="G30" s="5"/>
    </row>
    <row r="31" spans="1:7" x14ac:dyDescent="0.35">
      <c r="A31" s="8">
        <f>IF(OR($B$2="",$B$3=""),"",IF(MONTH(DATE($B$2,$B$3,1)+24)=$B$3,DATE($B$2,$B$3,1)+24,""))</f>
        <v>46290</v>
      </c>
      <c r="B31" s="9" t="str">
        <f t="shared" si="0"/>
        <v>pe</v>
      </c>
      <c r="C31" s="10"/>
      <c r="D31" s="10"/>
      <c r="E31" s="11"/>
      <c r="F31" s="12" t="str">
        <f t="shared" si="1"/>
        <v/>
      </c>
      <c r="G31" s="5"/>
    </row>
    <row r="32" spans="1:7" x14ac:dyDescent="0.35">
      <c r="A32" s="8">
        <f>IF(OR($B$2="",$B$3=""),"",IF(MONTH(DATE($B$2,$B$3,1)+25)=$B$3,DATE($B$2,$B$3,1)+25,""))</f>
        <v>46291</v>
      </c>
      <c r="B32" s="9" t="str">
        <f t="shared" si="0"/>
        <v>la</v>
      </c>
      <c r="C32" s="10"/>
      <c r="D32" s="10"/>
      <c r="E32" s="11"/>
      <c r="F32" s="12" t="str">
        <f t="shared" si="1"/>
        <v/>
      </c>
      <c r="G32" s="5"/>
    </row>
    <row r="33" spans="1:7" x14ac:dyDescent="0.35">
      <c r="A33" s="8">
        <f>IF(OR($B$2="",$B$3=""),"",IF(MONTH(DATE($B$2,$B$3,1)+26)=$B$3,DATE($B$2,$B$3,1)+26,""))</f>
        <v>46292</v>
      </c>
      <c r="B33" s="9" t="str">
        <f t="shared" si="0"/>
        <v>su</v>
      </c>
      <c r="C33" s="10"/>
      <c r="D33" s="10"/>
      <c r="E33" s="11"/>
      <c r="F33" s="12" t="str">
        <f t="shared" si="1"/>
        <v/>
      </c>
      <c r="G33" s="5"/>
    </row>
    <row r="34" spans="1:7" x14ac:dyDescent="0.35">
      <c r="A34" s="8">
        <f>IF(OR($B$2="",$B$3=""),"",IF(MONTH(DATE($B$2,$B$3,1)+27)=$B$3,DATE($B$2,$B$3,1)+27,""))</f>
        <v>46293</v>
      </c>
      <c r="B34" s="9" t="str">
        <f t="shared" si="0"/>
        <v>ma</v>
      </c>
      <c r="C34" s="10"/>
      <c r="D34" s="10"/>
      <c r="E34" s="11"/>
      <c r="F34" s="12" t="str">
        <f t="shared" si="1"/>
        <v/>
      </c>
      <c r="G34" s="5"/>
    </row>
    <row r="35" spans="1:7" x14ac:dyDescent="0.35">
      <c r="A35" s="8">
        <f>IF(OR($B$2="",$B$3=""),"",IF(MONTH(DATE($B$2,$B$3,1)+28)=$B$3,DATE($B$2,$B$3,1)+28,""))</f>
        <v>46294</v>
      </c>
      <c r="B35" s="9" t="str">
        <f t="shared" si="0"/>
        <v>ti</v>
      </c>
      <c r="C35" s="10"/>
      <c r="D35" s="10"/>
      <c r="E35" s="11"/>
      <c r="F35" s="12" t="str">
        <f t="shared" si="1"/>
        <v/>
      </c>
      <c r="G35" s="5"/>
    </row>
    <row r="36" spans="1:7" x14ac:dyDescent="0.35">
      <c r="A36" s="8">
        <f>IF(OR($B$2="",$B$3=""),"",IF(MONTH(DATE($B$2,$B$3,1)+29)=$B$3,DATE($B$2,$B$3,1)+29,""))</f>
        <v>46295</v>
      </c>
      <c r="B36" s="9" t="str">
        <f t="shared" si="0"/>
        <v>ke</v>
      </c>
      <c r="C36" s="10"/>
      <c r="D36" s="10"/>
      <c r="E36" s="11"/>
      <c r="F36" s="12" t="str">
        <f t="shared" si="1"/>
        <v/>
      </c>
      <c r="G36" s="5"/>
    </row>
    <row r="37" spans="1:7" x14ac:dyDescent="0.35">
      <c r="A37" s="8" t="str">
        <f>IF(OR($B$2="",$B$3=""),"",IF(MONTH(DATE($B$2,$B$3,1)+30)=$B$3,DATE($B$2,$B$3,1)+30,""))</f>
        <v/>
      </c>
      <c r="B37" s="9" t="str">
        <f t="shared" si="0"/>
        <v/>
      </c>
      <c r="C37" s="10"/>
      <c r="D37" s="10"/>
      <c r="E37" s="11"/>
      <c r="F37" s="12" t="str">
        <f t="shared" si="1"/>
        <v/>
      </c>
      <c r="G37" s="5"/>
    </row>
    <row r="39" spans="1:7" x14ac:dyDescent="0.35">
      <c r="E39" s="4" t="s">
        <v>31</v>
      </c>
      <c r="F39" s="13">
        <f>SUM(F7:F37)</f>
        <v>15</v>
      </c>
    </row>
    <row r="40" spans="1:7" x14ac:dyDescent="0.35">
      <c r="E40" s="4" t="s">
        <v>20</v>
      </c>
      <c r="F40" s="13">
        <f>IF($B$4="","",$B$4)</f>
        <v>120</v>
      </c>
    </row>
    <row r="41" spans="1:7" x14ac:dyDescent="0.35">
      <c r="E41" s="4" t="s">
        <v>32</v>
      </c>
      <c r="F41" s="13">
        <f>IF($B$4="","",F39-$B$4)</f>
        <v>-105</v>
      </c>
    </row>
  </sheetData>
  <conditionalFormatting sqref="A7:G37">
    <cfRule type="expression" dxfId="0" priority="1">
      <formula>IFERROR(WEEKDAY($A7,2),0)&gt;5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Ohjeet</vt:lpstr>
      <vt:lpstr>Tuntilista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Antti Tuomola</cp:lastModifiedBy>
  <dcterms:created xsi:type="dcterms:W3CDTF">2026-08-30T19:03:48Z</dcterms:created>
  <dcterms:modified xsi:type="dcterms:W3CDTF">2026-08-30T19:03:50Z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379a47-aacf-4160-a213-2afb2ce36c33_Enabled">
    <vt:lpwstr>true</vt:lpwstr>
  </property>
  <property fmtid="{D5CDD505-2E9C-101B-9397-08002B2CF9AE}" pid="3" name="MSIP_Label_1f379a47-aacf-4160-a213-2afb2ce36c33_SetDate">
    <vt:lpwstr>2026-08-30T19:03:50Z</vt:lpwstr>
  </property>
  <property fmtid="{D5CDD505-2E9C-101B-9397-08002B2CF9AE}" pid="4" name="MSIP_Label_1f379a47-aacf-4160-a213-2afb2ce36c33_Method">
    <vt:lpwstr>Standard</vt:lpwstr>
  </property>
  <property fmtid="{D5CDD505-2E9C-101B-9397-08002B2CF9AE}" pid="5" name="MSIP_Label_1f379a47-aacf-4160-a213-2afb2ce36c33_Name">
    <vt:lpwstr>Confidential</vt:lpwstr>
  </property>
  <property fmtid="{D5CDD505-2E9C-101B-9397-08002B2CF9AE}" pid="6" name="MSIP_Label_1f379a47-aacf-4160-a213-2afb2ce36c33_SiteId">
    <vt:lpwstr>4b4e036d-f94b-4209-8f07-6860b3641366</vt:lpwstr>
  </property>
  <property fmtid="{D5CDD505-2E9C-101B-9397-08002B2CF9AE}" pid="7" name="MSIP_Label_1f379a47-aacf-4160-a213-2afb2ce36c33_ActionId">
    <vt:lpwstr>09061d5f-8176-46d3-ad71-d51e6a51d79c</vt:lpwstr>
  </property>
  <property fmtid="{D5CDD505-2E9C-101B-9397-08002B2CF9AE}" pid="8" name="MSIP_Label_1f379a47-aacf-4160-a213-2afb2ce36c33_ContentBits">
    <vt:lpwstr>0</vt:lpwstr>
  </property>
  <property fmtid="{D5CDD505-2E9C-101B-9397-08002B2CF9AE}" pid="9" name="MSIP_Label_1f379a47-aacf-4160-a213-2afb2ce36c33_Tag">
    <vt:lpwstr>10, 3, 0, 1</vt:lpwstr>
  </property>
</Properties>
</file>